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515" windowHeight="10545"/>
  </bookViews>
  <sheets>
    <sheet name="Energiemanagement Übersicht" sheetId="1" r:id="rId1"/>
    <sheet name="Energieverbrauch Erdgas&amp;Heizöl" sheetId="2" r:id="rId2"/>
    <sheet name="Verbrauch elektr. Energie" sheetId="4" r:id="rId3"/>
    <sheet name="Wasserverbrauch" sheetId="3" r:id="rId4"/>
  </sheets>
  <calcPr calcId="145621"/>
</workbook>
</file>

<file path=xl/calcChain.xml><?xml version="1.0" encoding="utf-8"?>
<calcChain xmlns="http://schemas.openxmlformats.org/spreadsheetml/2006/main">
  <c r="L8" i="2" l="1"/>
  <c r="E9" i="2"/>
  <c r="E10" i="2"/>
  <c r="E11" i="2"/>
  <c r="E12" i="2"/>
  <c r="E13" i="2"/>
  <c r="E14" i="2"/>
  <c r="E15" i="2"/>
  <c r="E16" i="2"/>
  <c r="E17" i="2"/>
  <c r="E18" i="2"/>
  <c r="E19" i="2"/>
  <c r="E8" i="2"/>
  <c r="M22" i="2" l="1"/>
  <c r="I22" i="2"/>
  <c r="H22" i="2"/>
  <c r="E22" i="2"/>
  <c r="C22" i="2"/>
  <c r="H22" i="4"/>
  <c r="G22" i="4"/>
  <c r="I22" i="3"/>
  <c r="H22" i="3"/>
  <c r="I8" i="3" l="1"/>
  <c r="F11" i="1"/>
  <c r="F10" i="1"/>
  <c r="E11" i="1"/>
  <c r="E10" i="1"/>
  <c r="E6" i="1"/>
  <c r="E5" i="1"/>
  <c r="I9" i="3"/>
  <c r="I10" i="3"/>
  <c r="I11" i="3"/>
  <c r="I12" i="3"/>
  <c r="I13" i="3"/>
  <c r="I14" i="3"/>
  <c r="I15" i="3"/>
  <c r="I16" i="3"/>
  <c r="I17" i="3"/>
  <c r="I18" i="3"/>
  <c r="I19" i="3"/>
  <c r="H20" i="3"/>
  <c r="I20" i="3" s="1"/>
  <c r="H20" i="4"/>
  <c r="H9" i="4"/>
  <c r="H10" i="4"/>
  <c r="H11" i="4"/>
  <c r="H12" i="4"/>
  <c r="H13" i="4"/>
  <c r="H14" i="4"/>
  <c r="H15" i="4"/>
  <c r="H16" i="4"/>
  <c r="H17" i="4"/>
  <c r="H18" i="4"/>
  <c r="H19" i="4"/>
  <c r="H8" i="4"/>
  <c r="G20" i="4"/>
  <c r="N9" i="2"/>
  <c r="N10" i="2"/>
  <c r="N11" i="2"/>
  <c r="N12" i="2"/>
  <c r="N13" i="2"/>
  <c r="N17" i="2"/>
  <c r="N18" i="2"/>
  <c r="N19" i="2"/>
  <c r="N8" i="2"/>
  <c r="M20" i="2"/>
  <c r="L9" i="2"/>
  <c r="L10" i="2"/>
  <c r="L11" i="2"/>
  <c r="L12" i="2"/>
  <c r="L13" i="2"/>
  <c r="L14" i="2"/>
  <c r="N14" i="2" s="1"/>
  <c r="L15" i="2"/>
  <c r="N15" i="2" s="1"/>
  <c r="L16" i="2"/>
  <c r="N16" i="2" s="1"/>
  <c r="L17" i="2"/>
  <c r="L18" i="2"/>
  <c r="L19" i="2"/>
  <c r="F22" i="3"/>
  <c r="F19" i="3"/>
  <c r="F18" i="3"/>
  <c r="F17" i="3"/>
  <c r="F16" i="3"/>
  <c r="F15" i="3"/>
  <c r="F14" i="3"/>
  <c r="F13" i="3"/>
  <c r="F12" i="3"/>
  <c r="F11" i="3"/>
  <c r="F10" i="3"/>
  <c r="F9" i="3"/>
  <c r="F8" i="3"/>
  <c r="C19" i="3"/>
  <c r="C18" i="3"/>
  <c r="C17" i="3"/>
  <c r="C16" i="3"/>
  <c r="C15" i="3"/>
  <c r="C14" i="3"/>
  <c r="C13" i="3"/>
  <c r="C12" i="3"/>
  <c r="C11" i="3"/>
  <c r="C10" i="3"/>
  <c r="C9" i="3"/>
  <c r="C8" i="3"/>
  <c r="B3" i="3"/>
  <c r="B3" i="4"/>
  <c r="B3" i="2"/>
  <c r="D22" i="4"/>
  <c r="C19" i="4"/>
  <c r="E19" i="4" s="1"/>
  <c r="C9" i="4"/>
  <c r="E9" i="4" s="1"/>
  <c r="C8" i="4"/>
  <c r="E8" i="4" s="1"/>
  <c r="I9" i="2"/>
  <c r="H19" i="2"/>
  <c r="I19" i="2" s="1"/>
  <c r="H10" i="2"/>
  <c r="I10" i="2" s="1"/>
  <c r="H9" i="2"/>
  <c r="H8" i="2"/>
  <c r="I8" i="2" s="1"/>
  <c r="C9" i="2"/>
  <c r="C8" i="2"/>
  <c r="B10" i="2"/>
  <c r="C10" i="2" s="1"/>
  <c r="L22" i="2" l="1"/>
  <c r="N22" i="2"/>
  <c r="L20" i="2"/>
  <c r="E9" i="1" s="1"/>
  <c r="C20" i="3"/>
  <c r="C22" i="3"/>
  <c r="F20" i="3"/>
  <c r="C11" i="4"/>
  <c r="E11" i="4" s="1"/>
  <c r="C10" i="4"/>
  <c r="E10" i="4" s="1"/>
  <c r="H11" i="2"/>
  <c r="I11" i="2" s="1"/>
  <c r="B11" i="2"/>
  <c r="N20" i="2" l="1"/>
  <c r="F9" i="1" s="1"/>
  <c r="C12" i="4"/>
  <c r="H12" i="2"/>
  <c r="I12" i="2" s="1"/>
  <c r="B12" i="2"/>
  <c r="C11" i="2"/>
  <c r="E12" i="4" l="1"/>
  <c r="C13" i="4"/>
  <c r="E13" i="4" s="1"/>
  <c r="H13" i="2"/>
  <c r="I13" i="2" s="1"/>
  <c r="B13" i="2"/>
  <c r="C12" i="2"/>
  <c r="C14" i="4" l="1"/>
  <c r="E14" i="4" s="1"/>
  <c r="H14" i="2"/>
  <c r="I14" i="2" s="1"/>
  <c r="B14" i="2"/>
  <c r="C13" i="2"/>
  <c r="C15" i="4" l="1"/>
  <c r="E15" i="4" s="1"/>
  <c r="H15" i="2"/>
  <c r="I15" i="2" s="1"/>
  <c r="B15" i="2"/>
  <c r="C14" i="2"/>
  <c r="C16" i="4" l="1"/>
  <c r="E16" i="4" s="1"/>
  <c r="H16" i="2"/>
  <c r="I16" i="2" s="1"/>
  <c r="B16" i="2"/>
  <c r="C15" i="2"/>
  <c r="C18" i="4" l="1"/>
  <c r="E18" i="4" s="1"/>
  <c r="C17" i="4"/>
  <c r="H18" i="2"/>
  <c r="I18" i="2" s="1"/>
  <c r="H17" i="2"/>
  <c r="I17" i="2" s="1"/>
  <c r="B17" i="2"/>
  <c r="C16" i="2"/>
  <c r="E17" i="4" l="1"/>
  <c r="E22" i="4" s="1"/>
  <c r="C22" i="4"/>
  <c r="C20" i="4"/>
  <c r="I20" i="2"/>
  <c r="H20" i="2"/>
  <c r="C17" i="2"/>
  <c r="C19" i="2" l="1"/>
  <c r="C18" i="2"/>
  <c r="E20" i="2" l="1"/>
  <c r="C20" i="2"/>
</calcChain>
</file>

<file path=xl/comments1.xml><?xml version="1.0" encoding="utf-8"?>
<comments xmlns="http://schemas.openxmlformats.org/spreadsheetml/2006/main">
  <authors>
    <author>HilburgerGo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HilburgerGo:</t>
        </r>
        <r>
          <rPr>
            <sz val="9"/>
            <color indexed="81"/>
            <rFont val="Tahoma"/>
            <family val="2"/>
          </rPr>
          <t xml:space="preserve">
Sehen Sie sich die Abrechnung Ihres Erdgasversorgers an. Dort ist der jeweilige Brennwert angegeben.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HilburgerGo:</t>
        </r>
        <r>
          <rPr>
            <sz val="9"/>
            <color indexed="81"/>
            <rFont val="Tahoma"/>
            <family val="2"/>
          </rPr>
          <t xml:space="preserve">
Hinweis: Bezug auf Heizwert!
Der Brennwert von Erdgas wird pauschal mit 1,1 zum Heizwert umgerechnet.</t>
        </r>
      </text>
    </comment>
  </commentList>
</comments>
</file>

<file path=xl/sharedStrings.xml><?xml version="1.0" encoding="utf-8"?>
<sst xmlns="http://schemas.openxmlformats.org/spreadsheetml/2006/main" count="101" uniqueCount="60">
  <si>
    <t>Aufstellung Energieverbrauch Erdgas &amp; Heizöl</t>
  </si>
  <si>
    <t>Jahr:</t>
  </si>
  <si>
    <t>Monat</t>
  </si>
  <si>
    <t>Januar</t>
  </si>
  <si>
    <t>Februar</t>
  </si>
  <si>
    <t>März</t>
  </si>
  <si>
    <t>April</t>
  </si>
  <si>
    <t>Mai</t>
  </si>
  <si>
    <t>Juni</t>
  </si>
  <si>
    <t>September</t>
  </si>
  <si>
    <t>Oktober</t>
  </si>
  <si>
    <t>Dezember</t>
  </si>
  <si>
    <t>November</t>
  </si>
  <si>
    <t xml:space="preserve">Juli </t>
  </si>
  <si>
    <t>August</t>
  </si>
  <si>
    <t>Dezember Vorjahr</t>
  </si>
  <si>
    <t>Gesamtjahr:</t>
  </si>
  <si>
    <t>Zählerstand am Monatsende</t>
  </si>
  <si>
    <t>Verbrauch in kWh</t>
  </si>
  <si>
    <t>Erdgas-verbrauch in m³</t>
  </si>
  <si>
    <t>Brennwert [kWh/m³]</t>
  </si>
  <si>
    <t>Erdgasverbrauch</t>
  </si>
  <si>
    <t>Heizölverbrauch</t>
  </si>
  <si>
    <t>Heizöl-verbrauch in Liter</t>
  </si>
  <si>
    <t>Heizwert von Heizöl:</t>
  </si>
  <si>
    <t>kWh/Liter</t>
  </si>
  <si>
    <t>Aufstellung elektrischer Energieverbrauch</t>
  </si>
  <si>
    <t>Elektrische Energie</t>
  </si>
  <si>
    <t>Strom-bedarf [kWh]</t>
  </si>
  <si>
    <t>maximale Leistung [1/4h-Wert]</t>
  </si>
  <si>
    <t>Maximalwerte:</t>
  </si>
  <si>
    <t>Volllast-stunden [h]</t>
  </si>
  <si>
    <t>Betriebliche Energiebilanz der Textilreinigung</t>
  </si>
  <si>
    <t>Aufstellung Wasserverbrauch</t>
  </si>
  <si>
    <t>Trinkwasser</t>
  </si>
  <si>
    <t>Trinkwasser-bedarf Haupt-einspeisung [m³]</t>
  </si>
  <si>
    <t>Haupt-einspeisung Zählerstand am Monatsende</t>
  </si>
  <si>
    <t>Speisewasser DampferzeugerZählerstand am Monatsende</t>
  </si>
  <si>
    <t>Trinkwasser-bedarf Speisewasser Dampferzeuger [m³]</t>
  </si>
  <si>
    <t>Gesamtenergiebedarf Wärme</t>
  </si>
  <si>
    <t>Wäsche- menge [kg]</t>
  </si>
  <si>
    <t>spez. Kennwert Wärme [kWh_el/kg]</t>
  </si>
  <si>
    <t>spez. Kennwert Wärme [kWh_th/kg]</t>
  </si>
  <si>
    <t>spez. Kennwert Wasser [Liter/kg]</t>
  </si>
  <si>
    <t>Wäschemenge [kg, nur Nassreinigung/Waschen]</t>
  </si>
  <si>
    <t>Jahresbedarf</t>
  </si>
  <si>
    <t>spezifischer Bedarf</t>
  </si>
  <si>
    <t>Wäschemenge Nassreinigen/Waschen:</t>
  </si>
  <si>
    <t>Reinigungsmenge Gesamt:</t>
  </si>
  <si>
    <t>kg</t>
  </si>
  <si>
    <t>Wärme (kWh, Erdgas und Heizöl):</t>
  </si>
  <si>
    <t>Elektrische Energie (kWh):</t>
  </si>
  <si>
    <t>Wasserbedarf (Liter, Trinkwasser):</t>
  </si>
  <si>
    <t>Einheit</t>
  </si>
  <si>
    <t>kWh/kg</t>
  </si>
  <si>
    <t>Liter/kg</t>
  </si>
  <si>
    <t>Hinweis:</t>
  </si>
  <si>
    <t>Die Daten in den einzelnen Tabellen zur Verbrauchserfassung eintragen.</t>
  </si>
  <si>
    <t>Die Auswertung der Jahreswerte und des spezifischen Bedarfs erfolgt automatisch.</t>
  </si>
  <si>
    <t>Auszufüllen sind nur weiße Zellen.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</si>
</sst>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1" xfId="0" applyFill="1" applyBorder="1"/>
    <xf numFmtId="0" fontId="1" fillId="5" borderId="1" xfId="0" applyFont="1" applyFill="1" applyBorder="1"/>
    <xf numFmtId="164" fontId="0" fillId="0" borderId="1" xfId="0" applyNumberFormat="1" applyBorder="1"/>
    <xf numFmtId="0" fontId="1" fillId="5" borderId="1" xfId="0" applyFont="1" applyFill="1" applyBorder="1" applyAlignment="1">
      <alignment horizontal="center" vertical="center" wrapText="1"/>
    </xf>
    <xf numFmtId="0" fontId="0" fillId="0" borderId="3" xfId="0" applyBorder="1"/>
    <xf numFmtId="3" fontId="0" fillId="5" borderId="1" xfId="0" applyNumberFormat="1" applyFill="1" applyBorder="1"/>
    <xf numFmtId="165" fontId="0" fillId="0" borderId="1" xfId="0" applyNumberFormat="1" applyBorder="1"/>
    <xf numFmtId="165" fontId="1" fillId="5" borderId="1" xfId="0" applyNumberFormat="1" applyFont="1" applyFill="1" applyBorder="1"/>
    <xf numFmtId="3" fontId="1" fillId="5" borderId="1" xfId="0" applyNumberFormat="1" applyFont="1" applyFill="1" applyBorder="1"/>
    <xf numFmtId="0" fontId="0" fillId="3" borderId="0" xfId="0" applyFill="1"/>
    <xf numFmtId="0" fontId="0" fillId="7" borderId="0" xfId="0" applyFill="1"/>
    <xf numFmtId="0" fontId="0" fillId="0" borderId="0" xfId="0" applyFill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4" xfId="0" applyFont="1" applyBorder="1"/>
    <xf numFmtId="0" fontId="2" fillId="0" borderId="0" xfId="0" applyFont="1"/>
    <xf numFmtId="164" fontId="1" fillId="6" borderId="1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5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center"/>
    </xf>
    <xf numFmtId="3" fontId="1" fillId="5" borderId="5" xfId="0" applyNumberFormat="1" applyFont="1" applyFill="1" applyBorder="1"/>
    <xf numFmtId="165" fontId="1" fillId="6" borderId="1" xfId="0" applyNumberFormat="1" applyFont="1" applyFill="1" applyBorder="1" applyAlignment="1">
      <alignment horizontal="center"/>
    </xf>
    <xf numFmtId="164" fontId="0" fillId="5" borderId="1" xfId="0" applyNumberFormat="1" applyFill="1" applyBorder="1"/>
    <xf numFmtId="0" fontId="1" fillId="0" borderId="3" xfId="0" applyFont="1" applyFill="1" applyBorder="1"/>
    <xf numFmtId="0" fontId="0" fillId="5" borderId="0" xfId="0" applyFill="1"/>
    <xf numFmtId="164" fontId="0" fillId="5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5" borderId="9" xfId="0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3" fontId="0" fillId="2" borderId="3" xfId="0" applyNumberFormat="1" applyFill="1" applyBorder="1"/>
    <xf numFmtId="164" fontId="0" fillId="2" borderId="8" xfId="0" applyNumberFormat="1" applyFill="1" applyBorder="1"/>
    <xf numFmtId="0" fontId="1" fillId="10" borderId="13" xfId="0" applyFont="1" applyFill="1" applyBorder="1"/>
    <xf numFmtId="0" fontId="1" fillId="10" borderId="0" xfId="0" applyFont="1" applyFill="1" applyBorder="1"/>
    <xf numFmtId="0" fontId="1" fillId="10" borderId="14" xfId="0" applyFont="1" applyFill="1" applyBorder="1"/>
    <xf numFmtId="3" fontId="0" fillId="10" borderId="3" xfId="0" applyNumberFormat="1" applyFill="1" applyBorder="1"/>
    <xf numFmtId="164" fontId="0" fillId="10" borderId="8" xfId="0" applyNumberFormat="1" applyFill="1" applyBorder="1"/>
    <xf numFmtId="0" fontId="1" fillId="8" borderId="15" xfId="0" applyFont="1" applyFill="1" applyBorder="1"/>
    <xf numFmtId="0" fontId="1" fillId="8" borderId="16" xfId="0" applyFont="1" applyFill="1" applyBorder="1"/>
    <xf numFmtId="0" fontId="1" fillId="8" borderId="17" xfId="0" applyFont="1" applyFill="1" applyBorder="1"/>
    <xf numFmtId="3" fontId="0" fillId="8" borderId="3" xfId="0" applyNumberFormat="1" applyFill="1" applyBorder="1"/>
    <xf numFmtId="164" fontId="0" fillId="8" borderId="8" xfId="0" applyNumberFormat="1" applyFill="1" applyBorder="1"/>
    <xf numFmtId="3" fontId="0" fillId="5" borderId="1" xfId="0" applyNumberForma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20" sqref="C20"/>
    </sheetView>
  </sheetViews>
  <sheetFormatPr baseColWidth="10" defaultRowHeight="15" x14ac:dyDescent="0.25"/>
  <cols>
    <col min="5" max="5" width="14.42578125" customWidth="1"/>
  </cols>
  <sheetData>
    <row r="1" spans="1:7" ht="21" x14ac:dyDescent="0.35">
      <c r="A1" s="26" t="s">
        <v>32</v>
      </c>
    </row>
    <row r="3" spans="1:7" x14ac:dyDescent="0.25">
      <c r="A3" t="s">
        <v>1</v>
      </c>
      <c r="B3" s="40">
        <v>2017</v>
      </c>
    </row>
    <row r="5" spans="1:7" x14ac:dyDescent="0.25">
      <c r="A5" t="s">
        <v>48</v>
      </c>
      <c r="E5" s="9">
        <f>'Energieverbrauch Erdgas&amp;Heizöl'!M20</f>
        <v>18070</v>
      </c>
      <c r="F5" t="s">
        <v>49</v>
      </c>
    </row>
    <row r="6" spans="1:7" x14ac:dyDescent="0.25">
      <c r="A6" t="s">
        <v>47</v>
      </c>
      <c r="E6" s="9">
        <f>Wasserverbrauch!H20</f>
        <v>1640</v>
      </c>
      <c r="F6" t="s">
        <v>49</v>
      </c>
    </row>
    <row r="7" spans="1:7" ht="15.75" thickBot="1" x14ac:dyDescent="0.3"/>
    <row r="8" spans="1:7" ht="30.75" thickBot="1" x14ac:dyDescent="0.3">
      <c r="E8" s="41" t="s">
        <v>45</v>
      </c>
      <c r="F8" s="42" t="s">
        <v>46</v>
      </c>
      <c r="G8" s="43" t="s">
        <v>53</v>
      </c>
    </row>
    <row r="9" spans="1:7" x14ac:dyDescent="0.25">
      <c r="B9" s="45" t="s">
        <v>50</v>
      </c>
      <c r="C9" s="46"/>
      <c r="D9" s="47"/>
      <c r="E9" s="48">
        <f>'Energieverbrauch Erdgas&amp;Heizöl'!L20</f>
        <v>39000</v>
      </c>
      <c r="F9" s="49">
        <f>'Energieverbrauch Erdgas&amp;Heizöl'!N20</f>
        <v>2.1582733812949639</v>
      </c>
      <c r="G9" s="44" t="s">
        <v>54</v>
      </c>
    </row>
    <row r="10" spans="1:7" x14ac:dyDescent="0.25">
      <c r="B10" s="50" t="s">
        <v>51</v>
      </c>
      <c r="C10" s="51"/>
      <c r="D10" s="52"/>
      <c r="E10" s="53">
        <f>'Verbrauch elektr. Energie'!C20</f>
        <v>75000</v>
      </c>
      <c r="F10" s="54">
        <f>'Verbrauch elektr. Energie'!H20</f>
        <v>4.1505257332595464</v>
      </c>
      <c r="G10" s="44" t="s">
        <v>54</v>
      </c>
    </row>
    <row r="11" spans="1:7" ht="15.75" thickBot="1" x14ac:dyDescent="0.3">
      <c r="B11" s="55" t="s">
        <v>52</v>
      </c>
      <c r="C11" s="56"/>
      <c r="D11" s="57"/>
      <c r="E11" s="58">
        <f>Wasserverbrauch!C20*1000</f>
        <v>75000</v>
      </c>
      <c r="F11" s="59">
        <f>Wasserverbrauch!I20</f>
        <v>45.731707317073173</v>
      </c>
      <c r="G11" s="44" t="s">
        <v>55</v>
      </c>
    </row>
    <row r="15" spans="1:7" x14ac:dyDescent="0.25">
      <c r="A15" t="s">
        <v>56</v>
      </c>
      <c r="B15" t="s">
        <v>57</v>
      </c>
    </row>
    <row r="16" spans="1:7" x14ac:dyDescent="0.25">
      <c r="B16" t="s">
        <v>58</v>
      </c>
    </row>
    <row r="17" spans="2:2" x14ac:dyDescent="0.25">
      <c r="B17" t="s">
        <v>59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2"/>
  <sheetViews>
    <sheetView workbookViewId="0">
      <selection activeCell="G24" sqref="G24"/>
    </sheetView>
  </sheetViews>
  <sheetFormatPr baseColWidth="10" defaultRowHeight="15" x14ac:dyDescent="0.25"/>
  <cols>
    <col min="1" max="1" width="16.85546875" customWidth="1"/>
    <col min="2" max="2" width="13.7109375" customWidth="1"/>
    <col min="6" max="6" width="3.5703125" style="14" customWidth="1"/>
    <col min="7" max="7" width="13" customWidth="1"/>
    <col min="11" max="11" width="4.7109375" style="14" customWidth="1"/>
    <col min="12" max="12" width="15" customWidth="1"/>
    <col min="14" max="14" width="16.5703125" customWidth="1"/>
  </cols>
  <sheetData>
    <row r="1" spans="1:14" ht="18.75" x14ac:dyDescent="0.3">
      <c r="A1" s="19" t="s">
        <v>0</v>
      </c>
    </row>
    <row r="3" spans="1:14" x14ac:dyDescent="0.25">
      <c r="A3" s="16" t="s">
        <v>1</v>
      </c>
      <c r="B3" s="4">
        <f>'Energiemanagement Übersicht'!B3</f>
        <v>2017</v>
      </c>
      <c r="C3" s="15"/>
      <c r="D3" s="15"/>
      <c r="G3" s="17" t="s">
        <v>24</v>
      </c>
      <c r="H3" s="8"/>
      <c r="I3" s="35">
        <v>10</v>
      </c>
      <c r="J3" s="18" t="s">
        <v>25</v>
      </c>
    </row>
    <row r="5" spans="1:14" x14ac:dyDescent="0.25">
      <c r="A5" s="62" t="s">
        <v>21</v>
      </c>
      <c r="B5" s="63"/>
      <c r="C5" s="63"/>
      <c r="D5" s="63"/>
      <c r="E5" s="64"/>
      <c r="G5" s="65" t="s">
        <v>22</v>
      </c>
      <c r="H5" s="66"/>
      <c r="I5" s="67"/>
    </row>
    <row r="6" spans="1:14" ht="42" customHeight="1" x14ac:dyDescent="0.25">
      <c r="A6" s="1" t="s">
        <v>2</v>
      </c>
      <c r="B6" s="7" t="s">
        <v>17</v>
      </c>
      <c r="C6" s="7" t="s">
        <v>19</v>
      </c>
      <c r="D6" s="7" t="s">
        <v>20</v>
      </c>
      <c r="E6" s="7" t="s">
        <v>18</v>
      </c>
      <c r="G6" s="7" t="s">
        <v>17</v>
      </c>
      <c r="H6" s="7" t="s">
        <v>23</v>
      </c>
      <c r="I6" s="7" t="s">
        <v>18</v>
      </c>
      <c r="L6" s="39" t="s">
        <v>39</v>
      </c>
      <c r="M6" s="39" t="s">
        <v>40</v>
      </c>
      <c r="N6" s="39" t="s">
        <v>42</v>
      </c>
    </row>
    <row r="7" spans="1:14" x14ac:dyDescent="0.25">
      <c r="A7" s="1" t="s">
        <v>15</v>
      </c>
      <c r="B7" s="10">
        <v>5000</v>
      </c>
      <c r="C7" s="4"/>
      <c r="D7" s="3"/>
      <c r="E7" s="4"/>
      <c r="G7" s="10">
        <v>1600</v>
      </c>
      <c r="H7" s="4"/>
      <c r="I7" s="4"/>
      <c r="L7" s="4"/>
      <c r="M7" s="3"/>
      <c r="N7" s="4"/>
    </row>
    <row r="8" spans="1:14" x14ac:dyDescent="0.25">
      <c r="A8" s="2" t="s">
        <v>3</v>
      </c>
      <c r="B8" s="10">
        <v>5200</v>
      </c>
      <c r="C8" s="34">
        <f>B8-B7</f>
        <v>200</v>
      </c>
      <c r="D8" s="3">
        <v>11</v>
      </c>
      <c r="E8" s="9">
        <f>C8*D8/1.1</f>
        <v>1999.9999999999998</v>
      </c>
      <c r="G8" s="10">
        <v>1800</v>
      </c>
      <c r="H8" s="34">
        <f>G8-G7</f>
        <v>200</v>
      </c>
      <c r="I8" s="9">
        <f>H8*$I$3</f>
        <v>2000</v>
      </c>
      <c r="L8" s="9">
        <f>E8+I8</f>
        <v>4000</v>
      </c>
      <c r="M8" s="3">
        <v>2000</v>
      </c>
      <c r="N8" s="37">
        <f>L8/M8</f>
        <v>2</v>
      </c>
    </row>
    <row r="9" spans="1:14" x14ac:dyDescent="0.25">
      <c r="A9" s="2" t="s">
        <v>4</v>
      </c>
      <c r="B9" s="10">
        <v>5275</v>
      </c>
      <c r="C9" s="34">
        <f t="shared" ref="C9:C19" si="0">B9-B8</f>
        <v>75</v>
      </c>
      <c r="D9" s="3">
        <v>11</v>
      </c>
      <c r="E9" s="9">
        <f t="shared" ref="E9:E19" si="1">C9*D9/1.1</f>
        <v>749.99999999999989</v>
      </c>
      <c r="G9" s="10">
        <v>2000</v>
      </c>
      <c r="H9" s="34">
        <f t="shared" ref="H9:H19" si="2">G9-G8</f>
        <v>200</v>
      </c>
      <c r="I9" s="9">
        <f t="shared" ref="I9:I19" si="3">H9*$I$3</f>
        <v>2000</v>
      </c>
      <c r="L9" s="9">
        <f t="shared" ref="L9:L19" si="4">E9+I9</f>
        <v>2750</v>
      </c>
      <c r="M9" s="3">
        <v>1200</v>
      </c>
      <c r="N9" s="37">
        <f t="shared" ref="N9:N19" si="5">L9/M9</f>
        <v>2.2916666666666665</v>
      </c>
    </row>
    <row r="10" spans="1:14" x14ac:dyDescent="0.25">
      <c r="A10" s="2" t="s">
        <v>5</v>
      </c>
      <c r="B10" s="10">
        <f t="shared" ref="B10:B17" si="6">B9+100</f>
        <v>5375</v>
      </c>
      <c r="C10" s="34">
        <f t="shared" si="0"/>
        <v>100</v>
      </c>
      <c r="D10" s="3">
        <v>11</v>
      </c>
      <c r="E10" s="9">
        <f t="shared" si="1"/>
        <v>999.99999999999989</v>
      </c>
      <c r="G10" s="10">
        <v>2100</v>
      </c>
      <c r="H10" s="34">
        <f t="shared" si="2"/>
        <v>100</v>
      </c>
      <c r="I10" s="9">
        <f t="shared" si="3"/>
        <v>1000</v>
      </c>
      <c r="L10" s="9">
        <f t="shared" si="4"/>
        <v>2000</v>
      </c>
      <c r="M10" s="3">
        <v>1000</v>
      </c>
      <c r="N10" s="37">
        <f t="shared" si="5"/>
        <v>2</v>
      </c>
    </row>
    <row r="11" spans="1:14" x14ac:dyDescent="0.25">
      <c r="A11" s="2" t="s">
        <v>6</v>
      </c>
      <c r="B11" s="10">
        <f t="shared" si="6"/>
        <v>5475</v>
      </c>
      <c r="C11" s="34">
        <f t="shared" si="0"/>
        <v>100</v>
      </c>
      <c r="D11" s="3">
        <v>11</v>
      </c>
      <c r="E11" s="9">
        <f t="shared" si="1"/>
        <v>999.99999999999989</v>
      </c>
      <c r="G11" s="10">
        <v>2100</v>
      </c>
      <c r="H11" s="34">
        <f t="shared" si="2"/>
        <v>0</v>
      </c>
      <c r="I11" s="9">
        <f t="shared" si="3"/>
        <v>0</v>
      </c>
      <c r="L11" s="9">
        <f t="shared" si="4"/>
        <v>999.99999999999989</v>
      </c>
      <c r="M11" s="3">
        <v>500</v>
      </c>
      <c r="N11" s="37">
        <f t="shared" si="5"/>
        <v>1.9999999999999998</v>
      </c>
    </row>
    <row r="12" spans="1:14" x14ac:dyDescent="0.25">
      <c r="A12" s="2" t="s">
        <v>7</v>
      </c>
      <c r="B12" s="10">
        <f t="shared" si="6"/>
        <v>5575</v>
      </c>
      <c r="C12" s="34">
        <f t="shared" si="0"/>
        <v>100</v>
      </c>
      <c r="D12" s="3">
        <v>11</v>
      </c>
      <c r="E12" s="9">
        <f t="shared" si="1"/>
        <v>999.99999999999989</v>
      </c>
      <c r="G12" s="10">
        <v>2500</v>
      </c>
      <c r="H12" s="34">
        <f t="shared" si="2"/>
        <v>400</v>
      </c>
      <c r="I12" s="9">
        <f t="shared" si="3"/>
        <v>4000</v>
      </c>
      <c r="L12" s="9">
        <f t="shared" si="4"/>
        <v>5000</v>
      </c>
      <c r="M12" s="3">
        <v>2500</v>
      </c>
      <c r="N12" s="37">
        <f t="shared" si="5"/>
        <v>2</v>
      </c>
    </row>
    <row r="13" spans="1:14" x14ac:dyDescent="0.25">
      <c r="A13" s="2" t="s">
        <v>8</v>
      </c>
      <c r="B13" s="10">
        <f t="shared" si="6"/>
        <v>5675</v>
      </c>
      <c r="C13" s="34">
        <f t="shared" si="0"/>
        <v>100</v>
      </c>
      <c r="D13" s="3">
        <v>11</v>
      </c>
      <c r="E13" s="9">
        <f t="shared" si="1"/>
        <v>999.99999999999989</v>
      </c>
      <c r="G13" s="10">
        <v>2600</v>
      </c>
      <c r="H13" s="34">
        <f t="shared" si="2"/>
        <v>100</v>
      </c>
      <c r="I13" s="9">
        <f t="shared" si="3"/>
        <v>1000</v>
      </c>
      <c r="L13" s="9">
        <f t="shared" si="4"/>
        <v>2000</v>
      </c>
      <c r="M13" s="3">
        <v>900</v>
      </c>
      <c r="N13" s="37">
        <f t="shared" si="5"/>
        <v>2.2222222222222223</v>
      </c>
    </row>
    <row r="14" spans="1:14" x14ac:dyDescent="0.25">
      <c r="A14" s="2" t="s">
        <v>13</v>
      </c>
      <c r="B14" s="10">
        <f t="shared" si="6"/>
        <v>5775</v>
      </c>
      <c r="C14" s="34">
        <f t="shared" si="0"/>
        <v>100</v>
      </c>
      <c r="D14" s="3">
        <v>11</v>
      </c>
      <c r="E14" s="9">
        <f t="shared" si="1"/>
        <v>999.99999999999989</v>
      </c>
      <c r="G14" s="10">
        <v>2600</v>
      </c>
      <c r="H14" s="34">
        <f t="shared" si="2"/>
        <v>0</v>
      </c>
      <c r="I14" s="9">
        <f t="shared" si="3"/>
        <v>0</v>
      </c>
      <c r="L14" s="9">
        <f t="shared" si="4"/>
        <v>999.99999999999989</v>
      </c>
      <c r="M14" s="3">
        <v>500</v>
      </c>
      <c r="N14" s="37">
        <f t="shared" si="5"/>
        <v>1.9999999999999998</v>
      </c>
    </row>
    <row r="15" spans="1:14" x14ac:dyDescent="0.25">
      <c r="A15" s="2" t="s">
        <v>14</v>
      </c>
      <c r="B15" s="10">
        <f t="shared" si="6"/>
        <v>5875</v>
      </c>
      <c r="C15" s="34">
        <f t="shared" si="0"/>
        <v>100</v>
      </c>
      <c r="D15" s="3">
        <v>11</v>
      </c>
      <c r="E15" s="9">
        <f t="shared" si="1"/>
        <v>999.99999999999989</v>
      </c>
      <c r="G15" s="10">
        <v>2600</v>
      </c>
      <c r="H15" s="34">
        <f t="shared" si="2"/>
        <v>0</v>
      </c>
      <c r="I15" s="9">
        <f t="shared" si="3"/>
        <v>0</v>
      </c>
      <c r="L15" s="9">
        <f t="shared" si="4"/>
        <v>999.99999999999989</v>
      </c>
      <c r="M15" s="3">
        <v>440</v>
      </c>
      <c r="N15" s="37">
        <f t="shared" si="5"/>
        <v>2.2727272727272725</v>
      </c>
    </row>
    <row r="16" spans="1:14" x14ac:dyDescent="0.25">
      <c r="A16" s="2" t="s">
        <v>9</v>
      </c>
      <c r="B16" s="10">
        <f t="shared" si="6"/>
        <v>5975</v>
      </c>
      <c r="C16" s="34">
        <f t="shared" si="0"/>
        <v>100</v>
      </c>
      <c r="D16" s="3">
        <v>11</v>
      </c>
      <c r="E16" s="9">
        <f t="shared" si="1"/>
        <v>999.99999999999989</v>
      </c>
      <c r="G16" s="10">
        <v>2600</v>
      </c>
      <c r="H16" s="34">
        <f t="shared" si="2"/>
        <v>0</v>
      </c>
      <c r="I16" s="9">
        <f t="shared" si="3"/>
        <v>0</v>
      </c>
      <c r="L16" s="9">
        <f t="shared" si="4"/>
        <v>999.99999999999989</v>
      </c>
      <c r="M16" s="3">
        <v>450</v>
      </c>
      <c r="N16" s="37">
        <f t="shared" si="5"/>
        <v>2.2222222222222219</v>
      </c>
    </row>
    <row r="17" spans="1:14" x14ac:dyDescent="0.25">
      <c r="A17" s="2" t="s">
        <v>10</v>
      </c>
      <c r="B17" s="10">
        <f t="shared" si="6"/>
        <v>6075</v>
      </c>
      <c r="C17" s="34">
        <f t="shared" si="0"/>
        <v>100</v>
      </c>
      <c r="D17" s="3">
        <v>11</v>
      </c>
      <c r="E17" s="9">
        <f t="shared" si="1"/>
        <v>999.99999999999989</v>
      </c>
      <c r="G17" s="10">
        <v>3000</v>
      </c>
      <c r="H17" s="34">
        <f t="shared" si="2"/>
        <v>400</v>
      </c>
      <c r="I17" s="9">
        <f t="shared" si="3"/>
        <v>4000</v>
      </c>
      <c r="L17" s="9">
        <f t="shared" si="4"/>
        <v>5000</v>
      </c>
      <c r="M17" s="3">
        <v>2200</v>
      </c>
      <c r="N17" s="37">
        <f t="shared" si="5"/>
        <v>2.2727272727272729</v>
      </c>
    </row>
    <row r="18" spans="1:14" x14ac:dyDescent="0.25">
      <c r="A18" s="2" t="s">
        <v>12</v>
      </c>
      <c r="B18" s="10">
        <v>6200</v>
      </c>
      <c r="C18" s="34">
        <f t="shared" si="0"/>
        <v>125</v>
      </c>
      <c r="D18" s="3">
        <v>11</v>
      </c>
      <c r="E18" s="9">
        <f t="shared" si="1"/>
        <v>1250</v>
      </c>
      <c r="G18" s="10">
        <v>3500</v>
      </c>
      <c r="H18" s="34">
        <f t="shared" si="2"/>
        <v>500</v>
      </c>
      <c r="I18" s="9">
        <f t="shared" si="3"/>
        <v>5000</v>
      </c>
      <c r="L18" s="9">
        <f t="shared" si="4"/>
        <v>6250</v>
      </c>
      <c r="M18" s="3">
        <v>2880</v>
      </c>
      <c r="N18" s="37">
        <f t="shared" si="5"/>
        <v>2.1701388888888888</v>
      </c>
    </row>
    <row r="19" spans="1:14" x14ac:dyDescent="0.25">
      <c r="A19" s="2" t="s">
        <v>11</v>
      </c>
      <c r="B19" s="10">
        <v>6400</v>
      </c>
      <c r="C19" s="34">
        <f t="shared" si="0"/>
        <v>200</v>
      </c>
      <c r="D19" s="3">
        <v>11</v>
      </c>
      <c r="E19" s="9">
        <f t="shared" si="1"/>
        <v>1999.9999999999998</v>
      </c>
      <c r="G19" s="10">
        <v>4100</v>
      </c>
      <c r="H19" s="34">
        <f t="shared" si="2"/>
        <v>600</v>
      </c>
      <c r="I19" s="9">
        <f t="shared" si="3"/>
        <v>6000</v>
      </c>
      <c r="L19" s="9">
        <f t="shared" si="4"/>
        <v>8000</v>
      </c>
      <c r="M19" s="3">
        <v>3500</v>
      </c>
      <c r="N19" s="37">
        <f t="shared" si="5"/>
        <v>2.2857142857142856</v>
      </c>
    </row>
    <row r="20" spans="1:14" x14ac:dyDescent="0.25">
      <c r="A20" s="1" t="s">
        <v>16</v>
      </c>
      <c r="B20" s="5"/>
      <c r="C20" s="11">
        <f>SUM(C8:C19)</f>
        <v>1400</v>
      </c>
      <c r="D20" s="11"/>
      <c r="E20" s="12">
        <f>SUM(E8:E19)</f>
        <v>13999.999999999998</v>
      </c>
      <c r="G20" s="5"/>
      <c r="H20" s="11">
        <f>SUM(H8:H19)</f>
        <v>2500</v>
      </c>
      <c r="I20" s="12">
        <f>SUM(I8:I19)</f>
        <v>25000</v>
      </c>
      <c r="L20" s="12">
        <f>SUM(L8:L19)</f>
        <v>39000</v>
      </c>
      <c r="M20" s="12">
        <f>SUM(M8:M19)</f>
        <v>18070</v>
      </c>
      <c r="N20" s="38">
        <f>L20/M20</f>
        <v>2.1582733812949639</v>
      </c>
    </row>
    <row r="22" spans="1:14" x14ac:dyDescent="0.25">
      <c r="A22" s="24" t="s">
        <v>30</v>
      </c>
      <c r="B22" s="25"/>
      <c r="C22" s="20">
        <f>MAX(C8:C19)</f>
        <v>200</v>
      </c>
      <c r="D22" s="61"/>
      <c r="E22" s="21">
        <f>MAX(E8:E19)</f>
        <v>1999.9999999999998</v>
      </c>
      <c r="G22" s="61"/>
      <c r="H22" s="21">
        <f t="shared" ref="H22:I22" si="7">MAX(H8:H19)</f>
        <v>600</v>
      </c>
      <c r="I22" s="21">
        <f t="shared" si="7"/>
        <v>6000</v>
      </c>
      <c r="L22" s="21">
        <f>MAX(L8:L19)</f>
        <v>8000</v>
      </c>
      <c r="M22" s="21">
        <f t="shared" ref="M22" si="8">MAX(M8:M19)</f>
        <v>3500</v>
      </c>
      <c r="N22" s="20">
        <f>MAX(N8:N19)</f>
        <v>2.2916666666666665</v>
      </c>
    </row>
  </sheetData>
  <mergeCells count="2">
    <mergeCell ref="A5:E5"/>
    <mergeCell ref="G5:I5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22" sqref="H22"/>
    </sheetView>
  </sheetViews>
  <sheetFormatPr baseColWidth="10" defaultRowHeight="15" x14ac:dyDescent="0.25"/>
  <cols>
    <col min="2" max="2" width="13.140625" customWidth="1"/>
    <col min="6" max="6" width="4.7109375" customWidth="1"/>
    <col min="8" max="8" width="12.42578125" customWidth="1"/>
  </cols>
  <sheetData>
    <row r="1" spans="1:8" ht="18.75" x14ac:dyDescent="0.3">
      <c r="A1" s="19" t="s">
        <v>26</v>
      </c>
      <c r="F1" s="14"/>
    </row>
    <row r="2" spans="1:8" x14ac:dyDescent="0.25">
      <c r="F2" s="14"/>
    </row>
    <row r="3" spans="1:8" x14ac:dyDescent="0.25">
      <c r="A3" s="16" t="s">
        <v>1</v>
      </c>
      <c r="B3" s="4">
        <f>'Energiemanagement Übersicht'!B3</f>
        <v>2017</v>
      </c>
      <c r="C3" s="15"/>
      <c r="D3" s="15"/>
      <c r="F3" s="14"/>
    </row>
    <row r="4" spans="1:8" x14ac:dyDescent="0.25">
      <c r="F4" s="14"/>
    </row>
    <row r="5" spans="1:8" x14ac:dyDescent="0.25">
      <c r="A5" s="62" t="s">
        <v>27</v>
      </c>
      <c r="B5" s="63"/>
      <c r="C5" s="63"/>
      <c r="D5" s="63"/>
      <c r="E5" s="64"/>
      <c r="F5" s="14"/>
    </row>
    <row r="6" spans="1:8" ht="60" x14ac:dyDescent="0.25">
      <c r="A6" s="1" t="s">
        <v>2</v>
      </c>
      <c r="B6" s="7" t="s">
        <v>17</v>
      </c>
      <c r="C6" s="7" t="s">
        <v>28</v>
      </c>
      <c r="D6" s="7" t="s">
        <v>29</v>
      </c>
      <c r="E6" s="7" t="s">
        <v>31</v>
      </c>
      <c r="F6" s="14"/>
      <c r="G6" s="39" t="s">
        <v>40</v>
      </c>
      <c r="H6" s="39" t="s">
        <v>41</v>
      </c>
    </row>
    <row r="7" spans="1:8" x14ac:dyDescent="0.25">
      <c r="A7" s="1" t="s">
        <v>15</v>
      </c>
      <c r="B7" s="10">
        <v>45000</v>
      </c>
      <c r="C7" s="3"/>
      <c r="D7" s="3"/>
      <c r="E7" s="4"/>
      <c r="F7" s="14"/>
      <c r="G7" s="3"/>
      <c r="H7" s="4"/>
    </row>
    <row r="8" spans="1:8" x14ac:dyDescent="0.25">
      <c r="A8" s="2" t="s">
        <v>3</v>
      </c>
      <c r="B8" s="10">
        <v>52000</v>
      </c>
      <c r="C8" s="6">
        <f>B8-B7</f>
        <v>7000</v>
      </c>
      <c r="D8" s="22">
        <v>75</v>
      </c>
      <c r="E8" s="60">
        <f>C8/D8</f>
        <v>93.333333333333329</v>
      </c>
      <c r="F8" s="14"/>
      <c r="G8" s="3">
        <v>2000</v>
      </c>
      <c r="H8" s="37">
        <f>C8/G8</f>
        <v>3.5</v>
      </c>
    </row>
    <row r="9" spans="1:8" x14ac:dyDescent="0.25">
      <c r="A9" s="2" t="s">
        <v>4</v>
      </c>
      <c r="B9" s="10">
        <v>57000</v>
      </c>
      <c r="C9" s="6">
        <f t="shared" ref="C9:C19" si="0">B9-B8</f>
        <v>5000</v>
      </c>
      <c r="D9" s="22">
        <v>50</v>
      </c>
      <c r="E9" s="60">
        <f t="shared" ref="E9:E19" si="1">C9/D9</f>
        <v>100</v>
      </c>
      <c r="F9" s="14"/>
      <c r="G9" s="3">
        <v>1200</v>
      </c>
      <c r="H9" s="37">
        <f t="shared" ref="H9:H19" si="2">C9/G9</f>
        <v>4.166666666666667</v>
      </c>
    </row>
    <row r="10" spans="1:8" x14ac:dyDescent="0.25">
      <c r="A10" s="2" t="s">
        <v>5</v>
      </c>
      <c r="B10" s="10">
        <v>65000</v>
      </c>
      <c r="C10" s="6">
        <f t="shared" si="0"/>
        <v>8000</v>
      </c>
      <c r="D10" s="22">
        <v>65</v>
      </c>
      <c r="E10" s="60">
        <f t="shared" si="1"/>
        <v>123.07692307692308</v>
      </c>
      <c r="F10" s="14"/>
      <c r="G10" s="3">
        <v>1000</v>
      </c>
      <c r="H10" s="37">
        <f t="shared" si="2"/>
        <v>8</v>
      </c>
    </row>
    <row r="11" spans="1:8" x14ac:dyDescent="0.25">
      <c r="A11" s="2" t="s">
        <v>6</v>
      </c>
      <c r="B11" s="10">
        <v>68000</v>
      </c>
      <c r="C11" s="6">
        <f t="shared" si="0"/>
        <v>3000</v>
      </c>
      <c r="D11" s="22">
        <v>50</v>
      </c>
      <c r="E11" s="60">
        <f t="shared" si="1"/>
        <v>60</v>
      </c>
      <c r="F11" s="14"/>
      <c r="G11" s="3">
        <v>500</v>
      </c>
      <c r="H11" s="37">
        <f t="shared" si="2"/>
        <v>6</v>
      </c>
    </row>
    <row r="12" spans="1:8" x14ac:dyDescent="0.25">
      <c r="A12" s="2" t="s">
        <v>7</v>
      </c>
      <c r="B12" s="10">
        <v>75000</v>
      </c>
      <c r="C12" s="6">
        <f t="shared" si="0"/>
        <v>7000</v>
      </c>
      <c r="D12" s="22">
        <v>55</v>
      </c>
      <c r="E12" s="60">
        <f t="shared" si="1"/>
        <v>127.27272727272727</v>
      </c>
      <c r="F12" s="14"/>
      <c r="G12" s="3">
        <v>2500</v>
      </c>
      <c r="H12" s="37">
        <f t="shared" si="2"/>
        <v>2.8</v>
      </c>
    </row>
    <row r="13" spans="1:8" x14ac:dyDescent="0.25">
      <c r="A13" s="2" t="s">
        <v>8</v>
      </c>
      <c r="B13" s="10">
        <v>81000</v>
      </c>
      <c r="C13" s="6">
        <f t="shared" si="0"/>
        <v>6000</v>
      </c>
      <c r="D13" s="22">
        <v>80</v>
      </c>
      <c r="E13" s="60">
        <f t="shared" si="1"/>
        <v>75</v>
      </c>
      <c r="F13" s="14"/>
      <c r="G13" s="3">
        <v>900</v>
      </c>
      <c r="H13" s="37">
        <f t="shared" si="2"/>
        <v>6.666666666666667</v>
      </c>
    </row>
    <row r="14" spans="1:8" x14ac:dyDescent="0.25">
      <c r="A14" s="2" t="s">
        <v>13</v>
      </c>
      <c r="B14" s="10">
        <v>88000</v>
      </c>
      <c r="C14" s="6">
        <f t="shared" si="0"/>
        <v>7000</v>
      </c>
      <c r="D14" s="22">
        <v>85</v>
      </c>
      <c r="E14" s="60">
        <f t="shared" si="1"/>
        <v>82.352941176470594</v>
      </c>
      <c r="F14" s="14"/>
      <c r="G14" s="3">
        <v>500</v>
      </c>
      <c r="H14" s="37">
        <f t="shared" si="2"/>
        <v>14</v>
      </c>
    </row>
    <row r="15" spans="1:8" x14ac:dyDescent="0.25">
      <c r="A15" s="2" t="s">
        <v>14</v>
      </c>
      <c r="B15" s="10">
        <v>92000</v>
      </c>
      <c r="C15" s="6">
        <f t="shared" si="0"/>
        <v>4000</v>
      </c>
      <c r="D15" s="22">
        <v>50</v>
      </c>
      <c r="E15" s="60">
        <f t="shared" si="1"/>
        <v>80</v>
      </c>
      <c r="F15" s="14"/>
      <c r="G15" s="3">
        <v>440</v>
      </c>
      <c r="H15" s="37">
        <f t="shared" si="2"/>
        <v>9.0909090909090917</v>
      </c>
    </row>
    <row r="16" spans="1:8" x14ac:dyDescent="0.25">
      <c r="A16" s="2" t="s">
        <v>9</v>
      </c>
      <c r="B16" s="10">
        <v>98000</v>
      </c>
      <c r="C16" s="6">
        <f t="shared" si="0"/>
        <v>6000</v>
      </c>
      <c r="D16" s="22">
        <v>65</v>
      </c>
      <c r="E16" s="60">
        <f t="shared" si="1"/>
        <v>92.307692307692307</v>
      </c>
      <c r="F16" s="14"/>
      <c r="G16" s="3">
        <v>450</v>
      </c>
      <c r="H16" s="37">
        <f t="shared" si="2"/>
        <v>13.333333333333334</v>
      </c>
    </row>
    <row r="17" spans="1:8" x14ac:dyDescent="0.25">
      <c r="A17" s="2" t="s">
        <v>10</v>
      </c>
      <c r="B17" s="10">
        <v>105000</v>
      </c>
      <c r="C17" s="6">
        <f t="shared" si="0"/>
        <v>7000</v>
      </c>
      <c r="D17" s="22">
        <v>66</v>
      </c>
      <c r="E17" s="60">
        <f t="shared" si="1"/>
        <v>106.06060606060606</v>
      </c>
      <c r="F17" s="14"/>
      <c r="G17" s="3">
        <v>2200</v>
      </c>
      <c r="H17" s="37">
        <f t="shared" si="2"/>
        <v>3.1818181818181817</v>
      </c>
    </row>
    <row r="18" spans="1:8" x14ac:dyDescent="0.25">
      <c r="A18" s="2" t="s">
        <v>12</v>
      </c>
      <c r="B18" s="10">
        <v>112000</v>
      </c>
      <c r="C18" s="6">
        <f t="shared" si="0"/>
        <v>7000</v>
      </c>
      <c r="D18" s="22">
        <v>70</v>
      </c>
      <c r="E18" s="60">
        <f t="shared" si="1"/>
        <v>100</v>
      </c>
      <c r="F18" s="14"/>
      <c r="G18" s="3">
        <v>2880</v>
      </c>
      <c r="H18" s="37">
        <f t="shared" si="2"/>
        <v>2.4305555555555554</v>
      </c>
    </row>
    <row r="19" spans="1:8" x14ac:dyDescent="0.25">
      <c r="A19" s="2" t="s">
        <v>11</v>
      </c>
      <c r="B19" s="10">
        <v>120000</v>
      </c>
      <c r="C19" s="6">
        <f t="shared" si="0"/>
        <v>8000</v>
      </c>
      <c r="D19" s="22">
        <v>80</v>
      </c>
      <c r="E19" s="60">
        <f t="shared" si="1"/>
        <v>100</v>
      </c>
      <c r="F19" s="14"/>
      <c r="G19" s="3">
        <v>3500</v>
      </c>
      <c r="H19" s="37">
        <f t="shared" si="2"/>
        <v>2.2857142857142856</v>
      </c>
    </row>
    <row r="20" spans="1:8" x14ac:dyDescent="0.25">
      <c r="A20" s="1" t="s">
        <v>16</v>
      </c>
      <c r="B20" s="5"/>
      <c r="C20" s="23">
        <f>SUM(C8:C19)</f>
        <v>75000</v>
      </c>
      <c r="D20" s="11"/>
      <c r="E20" s="12"/>
      <c r="F20" s="14"/>
      <c r="G20" s="12">
        <f>SUM(G8:G19)</f>
        <v>18070</v>
      </c>
      <c r="H20" s="38">
        <f>C20/G20</f>
        <v>4.1505257332595464</v>
      </c>
    </row>
    <row r="21" spans="1:8" x14ac:dyDescent="0.25">
      <c r="F21" s="14"/>
    </row>
    <row r="22" spans="1:8" x14ac:dyDescent="0.25">
      <c r="A22" s="24" t="s">
        <v>30</v>
      </c>
      <c r="B22" s="25"/>
      <c r="C22" s="20">
        <f>MAX(C8:C19)</f>
        <v>8000</v>
      </c>
      <c r="D22" s="20">
        <f>MAX(D8:D19)</f>
        <v>85</v>
      </c>
      <c r="E22" s="21">
        <f>MAX(E8:E19)</f>
        <v>127.27272727272727</v>
      </c>
      <c r="F22" s="14"/>
      <c r="G22" s="21">
        <f>MAX(G8:G19)</f>
        <v>3500</v>
      </c>
      <c r="H22" s="20">
        <f>MAX(H8:H19)</f>
        <v>14</v>
      </c>
    </row>
  </sheetData>
  <mergeCells count="1">
    <mergeCell ref="A5:E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3" sqref="B3"/>
    </sheetView>
  </sheetViews>
  <sheetFormatPr baseColWidth="10" defaultRowHeight="15" x14ac:dyDescent="0.25"/>
  <cols>
    <col min="1" max="1" width="17.42578125" customWidth="1"/>
    <col min="2" max="2" width="13.140625" customWidth="1"/>
    <col min="3" max="3" width="12.7109375" customWidth="1"/>
    <col min="4" max="4" width="4.140625" customWidth="1"/>
    <col min="5" max="5" width="14.5703125" customWidth="1"/>
    <col min="6" max="6" width="15.28515625" customWidth="1"/>
    <col min="7" max="7" width="4.28515625" style="36" customWidth="1"/>
    <col min="8" max="8" width="15.7109375" customWidth="1"/>
  </cols>
  <sheetData>
    <row r="1" spans="1:9" ht="18.75" x14ac:dyDescent="0.3">
      <c r="A1" s="19" t="s">
        <v>33</v>
      </c>
      <c r="G1" s="14"/>
    </row>
    <row r="2" spans="1:9" x14ac:dyDescent="0.25">
      <c r="G2" s="14"/>
    </row>
    <row r="3" spans="1:9" x14ac:dyDescent="0.25">
      <c r="A3" s="16" t="s">
        <v>1</v>
      </c>
      <c r="B3" s="4">
        <f>'Energiemanagement Übersicht'!B3</f>
        <v>2017</v>
      </c>
      <c r="C3" s="15"/>
      <c r="D3" s="15"/>
      <c r="G3" s="14"/>
    </row>
    <row r="4" spans="1:9" x14ac:dyDescent="0.25">
      <c r="G4" s="14"/>
    </row>
    <row r="5" spans="1:9" x14ac:dyDescent="0.25">
      <c r="A5" s="68" t="s">
        <v>34</v>
      </c>
      <c r="B5" s="68"/>
      <c r="C5" s="68"/>
      <c r="D5" s="68"/>
      <c r="E5" s="68"/>
      <c r="F5" s="69"/>
      <c r="G5" s="14"/>
    </row>
    <row r="6" spans="1:9" ht="81" customHeight="1" x14ac:dyDescent="0.25">
      <c r="A6" s="1" t="s">
        <v>2</v>
      </c>
      <c r="B6" s="7" t="s">
        <v>36</v>
      </c>
      <c r="C6" s="7" t="s">
        <v>35</v>
      </c>
      <c r="D6" s="27"/>
      <c r="E6" s="7" t="s">
        <v>37</v>
      </c>
      <c r="F6" s="7" t="s">
        <v>38</v>
      </c>
      <c r="G6" s="14"/>
      <c r="H6" s="39" t="s">
        <v>44</v>
      </c>
      <c r="I6" s="39" t="s">
        <v>43</v>
      </c>
    </row>
    <row r="7" spans="1:9" x14ac:dyDescent="0.25">
      <c r="A7" s="1" t="s">
        <v>15</v>
      </c>
      <c r="B7" s="10">
        <v>45</v>
      </c>
      <c r="C7" s="4"/>
      <c r="D7" s="28"/>
      <c r="E7" s="10">
        <v>250</v>
      </c>
      <c r="F7" s="4"/>
      <c r="G7" s="14"/>
      <c r="H7" s="3"/>
      <c r="I7" s="4"/>
    </row>
    <row r="8" spans="1:9" x14ac:dyDescent="0.25">
      <c r="A8" s="2" t="s">
        <v>3</v>
      </c>
      <c r="B8" s="10">
        <v>52</v>
      </c>
      <c r="C8" s="34">
        <f>B8-B7</f>
        <v>7</v>
      </c>
      <c r="D8" s="29"/>
      <c r="E8" s="10">
        <v>255</v>
      </c>
      <c r="F8" s="34">
        <f>E8-E7</f>
        <v>5</v>
      </c>
      <c r="G8" s="14"/>
      <c r="H8" s="3">
        <v>150</v>
      </c>
      <c r="I8" s="37">
        <f>C8*1000/H8</f>
        <v>46.666666666666664</v>
      </c>
    </row>
    <row r="9" spans="1:9" x14ac:dyDescent="0.25">
      <c r="A9" s="2" t="s">
        <v>4</v>
      </c>
      <c r="B9" s="10">
        <v>57</v>
      </c>
      <c r="C9" s="34">
        <f t="shared" ref="C9:C19" si="0">B9-B8</f>
        <v>5</v>
      </c>
      <c r="D9" s="29"/>
      <c r="E9" s="10">
        <v>260</v>
      </c>
      <c r="F9" s="34">
        <f t="shared" ref="F9:F19" si="1">E9-E8</f>
        <v>5</v>
      </c>
      <c r="G9" s="14"/>
      <c r="H9" s="3">
        <v>120</v>
      </c>
      <c r="I9" s="37">
        <f t="shared" ref="I9:I19" si="2">C9*1000/H9</f>
        <v>41.666666666666664</v>
      </c>
    </row>
    <row r="10" spans="1:9" x14ac:dyDescent="0.25">
      <c r="A10" s="2" t="s">
        <v>5</v>
      </c>
      <c r="B10" s="10">
        <v>65</v>
      </c>
      <c r="C10" s="34">
        <f t="shared" si="0"/>
        <v>8</v>
      </c>
      <c r="D10" s="29"/>
      <c r="E10" s="10">
        <v>265</v>
      </c>
      <c r="F10" s="34">
        <f t="shared" si="1"/>
        <v>5</v>
      </c>
      <c r="G10" s="14"/>
      <c r="H10" s="3">
        <v>250</v>
      </c>
      <c r="I10" s="37">
        <f t="shared" si="2"/>
        <v>32</v>
      </c>
    </row>
    <row r="11" spans="1:9" x14ac:dyDescent="0.25">
      <c r="A11" s="2" t="s">
        <v>6</v>
      </c>
      <c r="B11" s="10">
        <v>68</v>
      </c>
      <c r="C11" s="34">
        <f t="shared" si="0"/>
        <v>3</v>
      </c>
      <c r="D11" s="29"/>
      <c r="E11" s="10">
        <v>267</v>
      </c>
      <c r="F11" s="34">
        <f t="shared" si="1"/>
        <v>2</v>
      </c>
      <c r="G11" s="14"/>
      <c r="H11" s="3">
        <v>55</v>
      </c>
      <c r="I11" s="37">
        <f t="shared" si="2"/>
        <v>54.545454545454547</v>
      </c>
    </row>
    <row r="12" spans="1:9" x14ac:dyDescent="0.25">
      <c r="A12" s="2" t="s">
        <v>7</v>
      </c>
      <c r="B12" s="10">
        <v>75</v>
      </c>
      <c r="C12" s="34">
        <f t="shared" si="0"/>
        <v>7</v>
      </c>
      <c r="D12" s="29"/>
      <c r="E12" s="10">
        <v>270</v>
      </c>
      <c r="F12" s="34">
        <f t="shared" si="1"/>
        <v>3</v>
      </c>
      <c r="G12" s="14"/>
      <c r="H12" s="3">
        <v>250</v>
      </c>
      <c r="I12" s="37">
        <f t="shared" si="2"/>
        <v>28</v>
      </c>
    </row>
    <row r="13" spans="1:9" x14ac:dyDescent="0.25">
      <c r="A13" s="2" t="s">
        <v>8</v>
      </c>
      <c r="B13" s="10">
        <v>81</v>
      </c>
      <c r="C13" s="34">
        <f t="shared" si="0"/>
        <v>6</v>
      </c>
      <c r="D13" s="29"/>
      <c r="E13" s="10">
        <v>273</v>
      </c>
      <c r="F13" s="34">
        <f t="shared" si="1"/>
        <v>3</v>
      </c>
      <c r="G13" s="14"/>
      <c r="H13" s="3">
        <v>110</v>
      </c>
      <c r="I13" s="37">
        <f t="shared" si="2"/>
        <v>54.545454545454547</v>
      </c>
    </row>
    <row r="14" spans="1:9" x14ac:dyDescent="0.25">
      <c r="A14" s="2" t="s">
        <v>13</v>
      </c>
      <c r="B14" s="10">
        <v>88</v>
      </c>
      <c r="C14" s="34">
        <f t="shared" si="0"/>
        <v>7</v>
      </c>
      <c r="D14" s="29"/>
      <c r="E14" s="10">
        <v>280</v>
      </c>
      <c r="F14" s="34">
        <f t="shared" si="1"/>
        <v>7</v>
      </c>
      <c r="G14" s="14"/>
      <c r="H14" s="3">
        <v>200</v>
      </c>
      <c r="I14" s="37">
        <f t="shared" si="2"/>
        <v>35</v>
      </c>
    </row>
    <row r="15" spans="1:9" x14ac:dyDescent="0.25">
      <c r="A15" s="2" t="s">
        <v>14</v>
      </c>
      <c r="B15" s="10">
        <v>92</v>
      </c>
      <c r="C15" s="34">
        <f t="shared" si="0"/>
        <v>4</v>
      </c>
      <c r="D15" s="29"/>
      <c r="E15" s="10">
        <v>285</v>
      </c>
      <c r="F15" s="34">
        <f t="shared" si="1"/>
        <v>5</v>
      </c>
      <c r="G15" s="14"/>
      <c r="H15" s="3">
        <v>60</v>
      </c>
      <c r="I15" s="37">
        <f t="shared" si="2"/>
        <v>66.666666666666671</v>
      </c>
    </row>
    <row r="16" spans="1:9" x14ac:dyDescent="0.25">
      <c r="A16" s="2" t="s">
        <v>9</v>
      </c>
      <c r="B16" s="10">
        <v>98</v>
      </c>
      <c r="C16" s="34">
        <f t="shared" si="0"/>
        <v>6</v>
      </c>
      <c r="D16" s="29"/>
      <c r="E16" s="10">
        <v>289</v>
      </c>
      <c r="F16" s="34">
        <f t="shared" si="1"/>
        <v>4</v>
      </c>
      <c r="G16" s="14"/>
      <c r="H16" s="3">
        <v>90</v>
      </c>
      <c r="I16" s="37">
        <f t="shared" si="2"/>
        <v>66.666666666666671</v>
      </c>
    </row>
    <row r="17" spans="1:9" x14ac:dyDescent="0.25">
      <c r="A17" s="2" t="s">
        <v>10</v>
      </c>
      <c r="B17" s="10">
        <v>105</v>
      </c>
      <c r="C17" s="34">
        <f t="shared" si="0"/>
        <v>7</v>
      </c>
      <c r="D17" s="29"/>
      <c r="E17" s="10">
        <v>292</v>
      </c>
      <c r="F17" s="34">
        <f t="shared" si="1"/>
        <v>3</v>
      </c>
      <c r="G17" s="14"/>
      <c r="H17" s="3">
        <v>110</v>
      </c>
      <c r="I17" s="37">
        <f t="shared" si="2"/>
        <v>63.636363636363633</v>
      </c>
    </row>
    <row r="18" spans="1:9" x14ac:dyDescent="0.25">
      <c r="A18" s="2" t="s">
        <v>12</v>
      </c>
      <c r="B18" s="10">
        <v>112</v>
      </c>
      <c r="C18" s="34">
        <f t="shared" si="0"/>
        <v>7</v>
      </c>
      <c r="D18" s="29"/>
      <c r="E18" s="10">
        <v>296</v>
      </c>
      <c r="F18" s="34">
        <f t="shared" si="1"/>
        <v>4</v>
      </c>
      <c r="G18" s="14"/>
      <c r="H18" s="3">
        <v>120</v>
      </c>
      <c r="I18" s="37">
        <f t="shared" si="2"/>
        <v>58.333333333333336</v>
      </c>
    </row>
    <row r="19" spans="1:9" x14ac:dyDescent="0.25">
      <c r="A19" s="2" t="s">
        <v>11</v>
      </c>
      <c r="B19" s="10">
        <v>120</v>
      </c>
      <c r="C19" s="34">
        <f t="shared" si="0"/>
        <v>8</v>
      </c>
      <c r="D19" s="29"/>
      <c r="E19" s="10">
        <v>305</v>
      </c>
      <c r="F19" s="34">
        <f t="shared" si="1"/>
        <v>9</v>
      </c>
      <c r="G19" s="14"/>
      <c r="H19" s="3">
        <v>125</v>
      </c>
      <c r="I19" s="37">
        <f t="shared" si="2"/>
        <v>64</v>
      </c>
    </row>
    <row r="20" spans="1:9" x14ac:dyDescent="0.25">
      <c r="A20" s="1" t="s">
        <v>16</v>
      </c>
      <c r="B20" s="5"/>
      <c r="C20" s="23">
        <f>SUM(C8:C19)</f>
        <v>75</v>
      </c>
      <c r="D20" s="30"/>
      <c r="E20" s="32"/>
      <c r="F20" s="23">
        <f>SUM(F8:F19)</f>
        <v>55</v>
      </c>
      <c r="G20" s="14"/>
      <c r="H20" s="12">
        <f>SUM(H8:H19)</f>
        <v>1640</v>
      </c>
      <c r="I20" s="38">
        <f>C20*1000/H20</f>
        <v>45.731707317073173</v>
      </c>
    </row>
    <row r="21" spans="1:9" x14ac:dyDescent="0.25">
      <c r="D21" s="13"/>
      <c r="G21" s="14"/>
    </row>
    <row r="22" spans="1:9" x14ac:dyDescent="0.25">
      <c r="A22" s="24" t="s">
        <v>30</v>
      </c>
      <c r="B22" s="25"/>
      <c r="C22" s="33">
        <f>MAX(C8:C19)</f>
        <v>8</v>
      </c>
      <c r="D22" s="31"/>
      <c r="E22" s="21"/>
      <c r="F22" s="20">
        <f>MAX(F8:F19)</f>
        <v>9</v>
      </c>
      <c r="G22" s="14"/>
      <c r="H22" s="21">
        <f t="shared" ref="H22:I22" si="3">MAX(H8:H19)</f>
        <v>250</v>
      </c>
      <c r="I22" s="20">
        <f t="shared" si="3"/>
        <v>66.666666666666671</v>
      </c>
    </row>
  </sheetData>
  <mergeCells count="1">
    <mergeCell ref="A5:F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Energiemanagement Übersicht</vt:lpstr>
      <vt:lpstr>Energieverbrauch Erdgas&amp;Heizöl</vt:lpstr>
      <vt:lpstr>Verbrauch elektr. Energie</vt:lpstr>
      <vt:lpstr>Wasserverbrauch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HilburgerGo</dc:creator>
  <cp:lastModifiedBy>HilburgerGo</cp:lastModifiedBy>
  <dcterms:created xsi:type="dcterms:W3CDTF">2017-11-13T13:46:43Z</dcterms:created>
  <dcterms:modified xsi:type="dcterms:W3CDTF">2018-01-16T16:23:01Z</dcterms:modified>
</cp:coreProperties>
</file>